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705" windowWidth="9600" windowHeight="11040"/>
  </bookViews>
  <sheets>
    <sheet name="Приложение 2.1" sheetId="4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'Приложение 2.1'!$4:$6</definedName>
    <definedName name="_xlnm.Print_Area" localSheetId="0">'Приложение 2.1'!$A$1:$J$68</definedName>
  </definedNames>
  <calcPr calcId="144525"/>
</workbook>
</file>

<file path=xl/calcChain.xml><?xml version="1.0" encoding="utf-8"?>
<calcChain xmlns="http://schemas.openxmlformats.org/spreadsheetml/2006/main">
  <c r="K65" i="4" l="1"/>
  <c r="K64" i="4"/>
  <c r="K62" i="4"/>
  <c r="K63" i="4"/>
  <c r="F64" i="4"/>
  <c r="F61" i="4"/>
  <c r="F60" i="4"/>
  <c r="F59" i="4"/>
  <c r="F53" i="4"/>
  <c r="F55" i="4"/>
  <c r="F50" i="4" s="1"/>
  <c r="F56" i="4"/>
  <c r="G49" i="4"/>
  <c r="H49" i="4"/>
  <c r="I49" i="4"/>
  <c r="J49" i="4"/>
  <c r="G51" i="4"/>
  <c r="H51" i="4"/>
  <c r="I51" i="4"/>
  <c r="J51" i="4"/>
  <c r="F51" i="4"/>
  <c r="E51" i="4" s="1"/>
  <c r="J50" i="4"/>
  <c r="I50" i="4"/>
  <c r="H50" i="4"/>
  <c r="G50" i="4"/>
  <c r="E50" i="4" l="1"/>
  <c r="F49" i="4"/>
  <c r="E49" i="4" s="1"/>
  <c r="F10" i="4" l="1"/>
  <c r="F31" i="4" s="1"/>
  <c r="F23" i="4"/>
  <c r="F22" i="4"/>
  <c r="E22" i="4" s="1"/>
  <c r="E24" i="4"/>
  <c r="E23" i="4"/>
  <c r="E21" i="4"/>
  <c r="E20" i="4"/>
  <c r="J19" i="4"/>
  <c r="I19" i="4"/>
  <c r="H19" i="4"/>
  <c r="G19" i="4"/>
  <c r="F19" i="4"/>
  <c r="F9" i="4" l="1"/>
  <c r="E19" i="4"/>
  <c r="J61" i="4"/>
  <c r="I61" i="4"/>
  <c r="H61" i="4"/>
  <c r="G61" i="4"/>
  <c r="J60" i="4"/>
  <c r="I60" i="4"/>
  <c r="H60" i="4"/>
  <c r="G60" i="4"/>
  <c r="E55" i="4"/>
  <c r="J54" i="4"/>
  <c r="I54" i="4"/>
  <c r="H54" i="4"/>
  <c r="G54" i="4"/>
  <c r="F54" i="4"/>
  <c r="F43" i="4"/>
  <c r="E54" i="4" l="1"/>
  <c r="F45" i="4"/>
  <c r="F63" i="4" l="1"/>
  <c r="E56" i="4"/>
  <c r="E53" i="4"/>
  <c r="E52" i="4"/>
  <c r="F27" i="4"/>
  <c r="F30" i="4" s="1"/>
  <c r="E60" i="4" l="1"/>
  <c r="E10" i="4"/>
  <c r="E18" i="4"/>
  <c r="J34" i="4" l="1"/>
  <c r="I34" i="4"/>
  <c r="H34" i="4"/>
  <c r="G34" i="4"/>
  <c r="F34" i="4" l="1"/>
  <c r="E34" i="4" l="1"/>
  <c r="J31" i="4"/>
  <c r="I31" i="4"/>
  <c r="H31" i="4"/>
  <c r="G31" i="4"/>
  <c r="J30" i="4"/>
  <c r="I30" i="4"/>
  <c r="H30" i="4"/>
  <c r="E25" i="4"/>
  <c r="E31" i="4" l="1"/>
  <c r="E43" i="4"/>
  <c r="J37" i="4"/>
  <c r="I37" i="4"/>
  <c r="H37" i="4"/>
  <c r="G37" i="4"/>
  <c r="E17" i="4"/>
  <c r="G15" i="4"/>
  <c r="F15" i="4"/>
  <c r="E16" i="4"/>
  <c r="J15" i="4"/>
  <c r="I15" i="4"/>
  <c r="H15" i="4"/>
  <c r="E14" i="4"/>
  <c r="E13" i="4"/>
  <c r="E12" i="4"/>
  <c r="E11" i="4"/>
  <c r="E15" i="4" l="1"/>
  <c r="E33" i="4"/>
  <c r="E36" i="4"/>
  <c r="E40" i="4"/>
  <c r="J8" i="4" l="1"/>
  <c r="I8" i="4"/>
  <c r="H8" i="4"/>
  <c r="F8" i="4"/>
  <c r="G46" i="4" l="1"/>
  <c r="G27" i="4" l="1"/>
  <c r="G30" i="4" s="1"/>
  <c r="G64" i="4" s="1"/>
  <c r="E58" i="4"/>
  <c r="E57" i="4" l="1"/>
  <c r="E30" i="4" l="1"/>
  <c r="G39" i="4"/>
  <c r="H39" i="4"/>
  <c r="I39" i="4"/>
  <c r="J39" i="4"/>
  <c r="E28" i="4" l="1"/>
  <c r="E9" i="4"/>
  <c r="E8" i="4" s="1"/>
  <c r="E27" i="4" l="1"/>
  <c r="E26" i="4" s="1"/>
  <c r="I26" i="4"/>
  <c r="H26" i="4"/>
  <c r="G26" i="4"/>
  <c r="F26" i="4"/>
  <c r="E37" i="4"/>
  <c r="F37" i="4"/>
  <c r="H29" i="4" l="1"/>
  <c r="I29" i="4"/>
  <c r="G29" i="4"/>
  <c r="F29" i="4"/>
  <c r="G8" i="4"/>
  <c r="J47" i="4"/>
  <c r="J65" i="4" s="1"/>
  <c r="J46" i="4"/>
  <c r="J64" i="4" s="1"/>
  <c r="J45" i="4"/>
  <c r="J63" i="4" s="1"/>
  <c r="I47" i="4"/>
  <c r="I65" i="4" s="1"/>
  <c r="I46" i="4"/>
  <c r="I64" i="4" s="1"/>
  <c r="I45" i="4"/>
  <c r="I63" i="4" s="1"/>
  <c r="G47" i="4"/>
  <c r="G65" i="4" s="1"/>
  <c r="G45" i="4"/>
  <c r="G63" i="4" s="1"/>
  <c r="H47" i="4"/>
  <c r="H65" i="4" s="1"/>
  <c r="H46" i="4"/>
  <c r="H64" i="4" s="1"/>
  <c r="H45" i="4"/>
  <c r="H63" i="4" s="1"/>
  <c r="F47" i="4"/>
  <c r="F65" i="4" s="1"/>
  <c r="J26" i="4"/>
  <c r="E64" i="4" l="1"/>
  <c r="F44" i="4"/>
  <c r="E65" i="4"/>
  <c r="E63" i="4"/>
  <c r="J29" i="4"/>
  <c r="E46" i="4"/>
  <c r="E47" i="4"/>
  <c r="H44" i="4"/>
  <c r="I44" i="4"/>
  <c r="I59" i="4" s="1"/>
  <c r="G44" i="4"/>
  <c r="J44" i="4"/>
  <c r="J59" i="4" s="1"/>
  <c r="F62" i="4" l="1"/>
  <c r="F39" i="4"/>
  <c r="E39" i="4" s="1"/>
  <c r="I62" i="4"/>
  <c r="J62" i="4"/>
  <c r="E29" i="4"/>
  <c r="H59" i="4" l="1"/>
  <c r="H62" i="4"/>
  <c r="E61" i="4"/>
  <c r="G59" i="4"/>
  <c r="G62" i="4"/>
  <c r="E62" i="4" s="1"/>
  <c r="E59" i="4" l="1"/>
  <c r="E45" i="4"/>
  <c r="E44" i="4" s="1"/>
</calcChain>
</file>

<file path=xl/sharedStrings.xml><?xml version="1.0" encoding="utf-8"?>
<sst xmlns="http://schemas.openxmlformats.org/spreadsheetml/2006/main" count="138" uniqueCount="73">
  <si>
    <t>УЖКХ</t>
  </si>
  <si>
    <t>Всего:</t>
  </si>
  <si>
    <t>бюджет автономного округа</t>
  </si>
  <si>
    <t>бюджет Белоярского района</t>
  </si>
  <si>
    <t>Итого по подпрограмме 1</t>
  </si>
  <si>
    <t xml:space="preserve">Подпрограмма 2 «Энергосбережение и повышение энергетической эффективности» </t>
  </si>
  <si>
    <t>1.5.</t>
  </si>
  <si>
    <t>УКС</t>
  </si>
  <si>
    <t>Подпрограмма 1 «Модернизация и реформирование жилищно-коммунального комплекса Белоярского района»</t>
  </si>
  <si>
    <t>Источники финансирования</t>
  </si>
  <si>
    <t>Всего</t>
  </si>
  <si>
    <t>Объем бюджетных ассигнований на реализацию муниципальной программы, тыс.рублей</t>
  </si>
  <si>
    <t>2016 год</t>
  </si>
  <si>
    <t>2017 год</t>
  </si>
  <si>
    <t>2018 год</t>
  </si>
  <si>
    <t>2019 год</t>
  </si>
  <si>
    <t>2020 год</t>
  </si>
  <si>
    <t>Итого по подпрограмме 2</t>
  </si>
  <si>
    <t>Итого по подпрограмме 3</t>
  </si>
  <si>
    <t>Итого по муниципальной программе</t>
  </si>
  <si>
    <t xml:space="preserve">федеральный бюджет </t>
  </si>
  <si>
    <t>УЖКХ, УКС</t>
  </si>
  <si>
    <t>Номер основного мероприятия</t>
  </si>
  <si>
    <t>Наименование основных мероприятий муниципальной программы (связь с показателями муниципальной программы)</t>
  </si>
  <si>
    <t xml:space="preserve">Ответственный исполнитель, соисполнитель муниципальной программы </t>
  </si>
  <si>
    <t>Подпрограмма 3 «Проведение капитального ремонта многоквартирных домов»</t>
  </si>
  <si>
    <t>Подпрограмма 4 «Переселение граждан из аварийного жилищного фонда»</t>
  </si>
  <si>
    <t>Итого по подпрограмме 4</t>
  </si>
  <si>
    <t>ПРИЛОЖЕНИЕ 2.1.
к муниципальной программе Белоярского района 
«Развитие жилищно-коммунального комплекса и повышение энергетической эффективности в Белоярском районе на 2014 – 2020 годы»</t>
  </si>
  <si>
    <t xml:space="preserve">
Перечень основных мероприятий муниципальной программы, объемы и источники их финансирования
</t>
  </si>
  <si>
    <t>Обеспечение водоснабжением г.Белоярский</t>
  </si>
  <si>
    <t>Предоставление субсидии на возмещение недополученных доходов организациям, осуществляющим реализацию сжиженного газа населению на территории сельских поселений Белоярского района (в том числе администрирование) (1.3)</t>
  </si>
  <si>
    <t>Предоставление субсидий  в целях возмещения части недополученных доходов в связи с реализацией  электрической энергии в зоне децентрализованного электроснабжения (1.4)</t>
  </si>
  <si>
    <t>Обеспечение мероприятий по энергосбережению и повышению энергетической эффективности (2.1)</t>
  </si>
  <si>
    <t>Обеспечение мероприятий по переселению граждан из аварийного жилищного фонда (4.1, 4.2)</t>
  </si>
  <si>
    <t>Техническая эксплуатация, содержание, ремонт и организация энергоснабжения сети уличного освещения на территории городского поселения Белоярский (5.1, 5.2)</t>
  </si>
  <si>
    <t>Итого по подпрограмме 5</t>
  </si>
  <si>
    <t>1.1.</t>
  </si>
  <si>
    <t>ЛКОС с.Казым с напорным коллектором и КНС</t>
  </si>
  <si>
    <t>1.2.</t>
  </si>
  <si>
    <t>АГРС г.Белоярский</t>
  </si>
  <si>
    <t>1.3.</t>
  </si>
  <si>
    <t>1.4.</t>
  </si>
  <si>
    <t>Содержание и благоустройство межпоселенческих мест захоронений на территории Белоярского района (5.5, 5.6)</t>
  </si>
  <si>
    <t>федеральный бюджет</t>
  </si>
  <si>
    <t>1.6.</t>
  </si>
  <si>
    <t>Ремонт котельной (склад угля) в с.п.Ванзеват</t>
  </si>
  <si>
    <t xml:space="preserve">Водоочистные сооружения в п.Сорум </t>
  </si>
  <si>
    <t>Реконструкция сетей перегретой воды мкр.7 г.Белоярский</t>
  </si>
  <si>
    <t>Содействие проведению капитального ремонта многоквартирных домов (3.1)</t>
  </si>
  <si>
    <t>*</t>
  </si>
  <si>
    <t>в том числе остатки финансовых средств 2015 года</t>
  </si>
  <si>
    <t xml:space="preserve">               </t>
  </si>
  <si>
    <t>Реконструкция , расширение, модернизация, строительство и капитальный ремонт объектов коммунального комплекса (1.1, 1.2,1.3)</t>
  </si>
  <si>
    <t>Озеленение</t>
  </si>
  <si>
    <t>Прочие мероприятия по благоустройству</t>
  </si>
  <si>
    <t>Благоустройство капитального характера</t>
  </si>
  <si>
    <t>Организация благоустройства и озеленения территории городского поселения Белоярский (5.1, 5.3, 5.4, 5.7)</t>
  </si>
  <si>
    <t>Подпрограмма 5«Обеспечение благоустройства территории городского поселения Белоярский»</t>
  </si>
  <si>
    <r>
      <t xml:space="preserve">134 241,9 </t>
    </r>
    <r>
      <rPr>
        <sz val="8"/>
        <color indexed="8"/>
        <rFont val="Calibri"/>
        <family val="2"/>
        <charset val="204"/>
      </rPr>
      <t>*</t>
    </r>
  </si>
  <si>
    <t xml:space="preserve">УКС, Комитет муниципальной собственности администрации Белоярского района </t>
  </si>
  <si>
    <t>__________________</t>
  </si>
  <si>
    <t>1.7.</t>
  </si>
  <si>
    <t>Капитальный ремонт сетей газоснабжения мкр.Мирный</t>
  </si>
  <si>
    <t>1.8.</t>
  </si>
  <si>
    <t>КФ</t>
  </si>
  <si>
    <t>Предоставление иных межбюджетных трансфертов бюджетам поселений на 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материалов, в том числе: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</si>
  <si>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г.Белоярский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</si>
  <si>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с.п.Полноват</t>
  </si>
  <si>
    <t>1.8.1.</t>
  </si>
  <si>
    <t>1.8.2.</t>
  </si>
  <si>
    <t>Управление жилищно-коммунального хозяйства администрации Белоярского района (далее - УЖКХ), Управление капитального строительства администрации Белоярского района (далее - УКС), КФ (Комитет по финансам и налоговой политике администрации Белоярского района)</t>
  </si>
  <si>
    <t xml:space="preserve">ПРИЛОЖЕНИЕ 
к постановлению администрации Белоярского района
от                              20     года №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</si>
</sst>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2" borderId="0" xfId="0" applyFill="1"/>
    <xf numFmtId="0" fontId="3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0" fillId="0" borderId="0" xfId="0" applyNumberFormat="1"/>
    <xf numFmtId="0" fontId="0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4" fontId="0" fillId="3" borderId="0" xfId="0" applyNumberFormat="1" applyFill="1"/>
    <xf numFmtId="0" fontId="0" fillId="2" borderId="8" xfId="0" applyFont="1" applyFill="1" applyBorder="1"/>
    <xf numFmtId="0" fontId="6" fillId="0" borderId="0" xfId="0" applyFont="1" applyAlignment="1">
      <alignment horizontal="right"/>
    </xf>
    <xf numFmtId="164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3" fontId="1" fillId="4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ill="1"/>
    <xf numFmtId="0" fontId="1" fillId="2" borderId="1" xfId="0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" xfId="0" applyFill="1" applyBorder="1" applyAlignment="1"/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0" fillId="2" borderId="8" xfId="0" applyNumberFormat="1" applyFont="1" applyFill="1" applyBorder="1"/>
    <xf numFmtId="164" fontId="0" fillId="0" borderId="0" xfId="0" applyNumberFormat="1"/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" fontId="1" fillId="2" borderId="4" xfId="0" applyNumberFormat="1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  <xf numFmtId="16" fontId="1" fillId="2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ARI~1/AppData/Local/Temp/Rar$DIa0.614/12%20&#1087;&#1086;&#1089;&#1090;.%20331%20&#1086;&#1090;%2031.03.2016%20&#1087;&#1088;&#1080;&#1083;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  <sheetName val="Лист2"/>
      <sheetName val="Лист3"/>
    </sheetNames>
    <sheetDataSet>
      <sheetData sheetId="0">
        <row r="107">
          <cell r="E107">
            <v>1183957.4667699998</v>
          </cell>
        </row>
        <row r="108">
          <cell r="E108">
            <v>935055.29999999993</v>
          </cell>
        </row>
        <row r="109">
          <cell r="E109">
            <v>101639.06677</v>
          </cell>
        </row>
        <row r="110">
          <cell r="E110">
            <v>147263.09999999998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abSelected="1" view="pageBreakPreview" topLeftCell="A43" zoomScale="120" zoomScaleNormal="100" zoomScaleSheetLayoutView="120" workbookViewId="0">
      <selection activeCell="F8" sqref="F8"/>
    </sheetView>
  </sheetViews>
  <sheetFormatPr defaultRowHeight="15" x14ac:dyDescent="0.25"/>
  <cols>
    <col min="2" max="2" width="43.5703125" customWidth="1"/>
    <col min="3" max="3" width="34" customWidth="1"/>
    <col min="4" max="4" width="24.140625" customWidth="1"/>
    <col min="5" max="5" width="19.140625" customWidth="1"/>
    <col min="6" max="6" width="12.5703125" customWidth="1"/>
    <col min="7" max="7" width="11.85546875" customWidth="1"/>
    <col min="8" max="8" width="12" customWidth="1"/>
    <col min="9" max="9" width="11.140625" customWidth="1"/>
    <col min="10" max="10" width="12.5703125" customWidth="1"/>
    <col min="11" max="11" width="19.28515625" customWidth="1"/>
    <col min="12" max="12" width="16.85546875" customWidth="1"/>
    <col min="13" max="13" width="12.7109375" customWidth="1"/>
  </cols>
  <sheetData>
    <row r="1" spans="1:10" ht="46.5" customHeight="1" x14ac:dyDescent="0.25">
      <c r="F1" s="104" t="s">
        <v>72</v>
      </c>
      <c r="G1" s="104"/>
      <c r="H1" s="104"/>
      <c r="I1" s="104"/>
      <c r="J1" s="104"/>
    </row>
    <row r="2" spans="1:10" ht="47.25" customHeight="1" x14ac:dyDescent="0.25">
      <c r="F2" s="99" t="s">
        <v>28</v>
      </c>
      <c r="G2" s="99"/>
      <c r="H2" s="99"/>
      <c r="I2" s="99"/>
      <c r="J2" s="99"/>
    </row>
    <row r="3" spans="1:10" ht="33" customHeight="1" x14ac:dyDescent="0.25">
      <c r="A3" s="101" t="s">
        <v>29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24" customHeight="1" x14ac:dyDescent="0.25">
      <c r="A4" s="61" t="s">
        <v>22</v>
      </c>
      <c r="B4" s="61" t="s">
        <v>23</v>
      </c>
      <c r="C4" s="61" t="s">
        <v>24</v>
      </c>
      <c r="D4" s="61" t="s">
        <v>9</v>
      </c>
      <c r="E4" s="61" t="s">
        <v>11</v>
      </c>
      <c r="F4" s="61"/>
      <c r="G4" s="61"/>
      <c r="H4" s="61"/>
      <c r="I4" s="61"/>
      <c r="J4" s="61"/>
    </row>
    <row r="5" spans="1:10" x14ac:dyDescent="0.25">
      <c r="A5" s="61"/>
      <c r="B5" s="61"/>
      <c r="C5" s="61"/>
      <c r="D5" s="61"/>
      <c r="E5" s="61" t="s">
        <v>10</v>
      </c>
      <c r="F5" s="61"/>
      <c r="G5" s="61"/>
      <c r="H5" s="61"/>
      <c r="I5" s="61"/>
      <c r="J5" s="61"/>
    </row>
    <row r="6" spans="1:10" ht="29.25" customHeight="1" x14ac:dyDescent="0.25">
      <c r="A6" s="61"/>
      <c r="B6" s="61"/>
      <c r="C6" s="61"/>
      <c r="D6" s="61"/>
      <c r="E6" s="61"/>
      <c r="F6" s="16" t="s">
        <v>12</v>
      </c>
      <c r="G6" s="16" t="s">
        <v>13</v>
      </c>
      <c r="H6" s="16" t="s">
        <v>14</v>
      </c>
      <c r="I6" s="16" t="s">
        <v>15</v>
      </c>
      <c r="J6" s="16" t="s">
        <v>16</v>
      </c>
    </row>
    <row r="7" spans="1:10" x14ac:dyDescent="0.25">
      <c r="A7" s="69" t="s">
        <v>8</v>
      </c>
      <c r="B7" s="77"/>
      <c r="C7" s="77"/>
      <c r="D7" s="77"/>
      <c r="E7" s="77"/>
      <c r="F7" s="77"/>
      <c r="G7" s="77"/>
      <c r="H7" s="77"/>
      <c r="I7" s="77"/>
      <c r="J7" s="78"/>
    </row>
    <row r="8" spans="1:10" ht="25.5" customHeight="1" x14ac:dyDescent="0.25">
      <c r="A8" s="61">
        <v>1</v>
      </c>
      <c r="B8" s="92" t="s">
        <v>53</v>
      </c>
      <c r="C8" s="61" t="s">
        <v>71</v>
      </c>
      <c r="D8" s="39" t="s">
        <v>1</v>
      </c>
      <c r="E8" s="27">
        <f>SUM(E9:E10)</f>
        <v>123345.52595</v>
      </c>
      <c r="F8" s="38">
        <f>F9+F10</f>
        <v>123345.52595</v>
      </c>
      <c r="G8" s="43">
        <f>G10+G9</f>
        <v>0</v>
      </c>
      <c r="H8" s="43">
        <f>H10+H9</f>
        <v>0</v>
      </c>
      <c r="I8" s="43">
        <f>I10+I9</f>
        <v>0</v>
      </c>
      <c r="J8" s="43">
        <f>J10+J9</f>
        <v>0</v>
      </c>
    </row>
    <row r="9" spans="1:10" ht="19.5" customHeight="1" x14ac:dyDescent="0.25">
      <c r="A9" s="61"/>
      <c r="B9" s="92"/>
      <c r="C9" s="61"/>
      <c r="D9" s="40" t="s">
        <v>2</v>
      </c>
      <c r="E9" s="9">
        <f t="shared" ref="E9:E14" si="0">SUM(F9:J9)</f>
        <v>111499.9</v>
      </c>
      <c r="F9" s="5">
        <f>F16+F20+F22</f>
        <v>111499.9</v>
      </c>
      <c r="G9" s="41">
        <v>0</v>
      </c>
      <c r="H9" s="41">
        <v>0</v>
      </c>
      <c r="I9" s="41">
        <v>0</v>
      </c>
      <c r="J9" s="41">
        <v>0</v>
      </c>
    </row>
    <row r="10" spans="1:10" ht="26.25" customHeight="1" x14ac:dyDescent="0.25">
      <c r="A10" s="61"/>
      <c r="B10" s="92"/>
      <c r="C10" s="61"/>
      <c r="D10" s="40" t="s">
        <v>3</v>
      </c>
      <c r="E10" s="9">
        <f>SUM(F10:J10)</f>
        <v>11845.62595</v>
      </c>
      <c r="F10" s="5">
        <f>F11+F12+F13+F14+F17+F18+F21</f>
        <v>11845.62595</v>
      </c>
      <c r="G10" s="41">
        <v>0</v>
      </c>
      <c r="H10" s="41">
        <v>0</v>
      </c>
      <c r="I10" s="41">
        <v>0</v>
      </c>
      <c r="J10" s="41">
        <v>0</v>
      </c>
    </row>
    <row r="11" spans="1:10" ht="15.75" customHeight="1" x14ac:dyDescent="0.25">
      <c r="A11" s="44" t="s">
        <v>37</v>
      </c>
      <c r="B11" s="31" t="s">
        <v>38</v>
      </c>
      <c r="C11" s="29" t="s">
        <v>7</v>
      </c>
      <c r="D11" s="1" t="s">
        <v>3</v>
      </c>
      <c r="E11" s="7">
        <f t="shared" si="0"/>
        <v>500</v>
      </c>
      <c r="F11" s="7">
        <v>500</v>
      </c>
      <c r="G11" s="41">
        <v>0</v>
      </c>
      <c r="H11" s="6">
        <v>0</v>
      </c>
      <c r="I11" s="6">
        <v>0</v>
      </c>
      <c r="J11" s="6">
        <v>0</v>
      </c>
    </row>
    <row r="12" spans="1:10" ht="15.75" customHeight="1" x14ac:dyDescent="0.25">
      <c r="A12" s="29" t="s">
        <v>39</v>
      </c>
      <c r="B12" s="31" t="s">
        <v>40</v>
      </c>
      <c r="C12" s="29" t="s">
        <v>7</v>
      </c>
      <c r="D12" s="1" t="s">
        <v>3</v>
      </c>
      <c r="E12" s="7">
        <f t="shared" si="0"/>
        <v>1500</v>
      </c>
      <c r="F12" s="7">
        <v>1500</v>
      </c>
      <c r="G12" s="41">
        <v>0</v>
      </c>
      <c r="H12" s="6">
        <v>0</v>
      </c>
      <c r="I12" s="6">
        <v>0</v>
      </c>
      <c r="J12" s="6">
        <v>0</v>
      </c>
    </row>
    <row r="13" spans="1:10" ht="15.75" customHeight="1" x14ac:dyDescent="0.25">
      <c r="A13" s="29" t="s">
        <v>41</v>
      </c>
      <c r="B13" s="31" t="s">
        <v>47</v>
      </c>
      <c r="C13" s="29" t="s">
        <v>7</v>
      </c>
      <c r="D13" s="1" t="s">
        <v>3</v>
      </c>
      <c r="E13" s="7">
        <f t="shared" si="0"/>
        <v>500</v>
      </c>
      <c r="F13" s="7">
        <v>500</v>
      </c>
      <c r="G13" s="41">
        <v>0</v>
      </c>
      <c r="H13" s="6">
        <v>0</v>
      </c>
      <c r="I13" s="6">
        <v>0</v>
      </c>
      <c r="J13" s="6">
        <v>0</v>
      </c>
    </row>
    <row r="14" spans="1:10" ht="15.75" customHeight="1" x14ac:dyDescent="0.25">
      <c r="A14" s="29" t="s">
        <v>42</v>
      </c>
      <c r="B14" s="31" t="s">
        <v>48</v>
      </c>
      <c r="C14" s="29" t="s">
        <v>7</v>
      </c>
      <c r="D14" s="1" t="s">
        <v>3</v>
      </c>
      <c r="E14" s="7">
        <f t="shared" si="0"/>
        <v>6513.1</v>
      </c>
      <c r="F14" s="7">
        <v>6513.1</v>
      </c>
      <c r="G14" s="41">
        <v>0</v>
      </c>
      <c r="H14" s="6">
        <v>0</v>
      </c>
      <c r="I14" s="6">
        <v>0</v>
      </c>
      <c r="J14" s="6">
        <v>0</v>
      </c>
    </row>
    <row r="15" spans="1:10" ht="14.25" customHeight="1" x14ac:dyDescent="0.25">
      <c r="A15" s="81" t="s">
        <v>6</v>
      </c>
      <c r="B15" s="84" t="s">
        <v>30</v>
      </c>
      <c r="C15" s="87" t="s">
        <v>7</v>
      </c>
      <c r="D15" s="23" t="s">
        <v>1</v>
      </c>
      <c r="E15" s="22">
        <f>SUM(E16+E17)</f>
        <v>40205.5</v>
      </c>
      <c r="F15" s="22">
        <f t="shared" ref="F15:J15" si="1">F16+F17</f>
        <v>40205.5</v>
      </c>
      <c r="G15" s="24">
        <f t="shared" si="1"/>
        <v>0</v>
      </c>
      <c r="H15" s="24">
        <f t="shared" si="1"/>
        <v>0</v>
      </c>
      <c r="I15" s="24">
        <f t="shared" si="1"/>
        <v>0</v>
      </c>
      <c r="J15" s="24">
        <f t="shared" si="1"/>
        <v>0</v>
      </c>
    </row>
    <row r="16" spans="1:10" ht="14.25" customHeight="1" x14ac:dyDescent="0.25">
      <c r="A16" s="82"/>
      <c r="B16" s="85"/>
      <c r="C16" s="88"/>
      <c r="D16" s="1" t="s">
        <v>2</v>
      </c>
      <c r="E16" s="7">
        <f>SUM(F16:J16)</f>
        <v>38195.199999999997</v>
      </c>
      <c r="F16" s="7">
        <v>38195.199999999997</v>
      </c>
      <c r="G16" s="6">
        <v>0</v>
      </c>
      <c r="H16" s="6">
        <v>0</v>
      </c>
      <c r="I16" s="6">
        <v>0</v>
      </c>
      <c r="J16" s="6">
        <v>0</v>
      </c>
    </row>
    <row r="17" spans="1:11" ht="15.75" customHeight="1" x14ac:dyDescent="0.25">
      <c r="A17" s="83"/>
      <c r="B17" s="86"/>
      <c r="C17" s="83"/>
      <c r="D17" s="1" t="s">
        <v>3</v>
      </c>
      <c r="E17" s="7">
        <f>SUM(F17:J17)</f>
        <v>2010.3</v>
      </c>
      <c r="F17" s="7">
        <v>2010.3</v>
      </c>
      <c r="G17" s="6">
        <v>0</v>
      </c>
      <c r="H17" s="6">
        <v>0</v>
      </c>
      <c r="I17" s="6">
        <v>0</v>
      </c>
      <c r="J17" s="6">
        <v>0</v>
      </c>
    </row>
    <row r="18" spans="1:11" ht="15.75" customHeight="1" x14ac:dyDescent="0.25">
      <c r="A18" s="46" t="s">
        <v>45</v>
      </c>
      <c r="B18" s="45" t="s">
        <v>46</v>
      </c>
      <c r="C18" s="46" t="s">
        <v>0</v>
      </c>
      <c r="D18" s="1" t="s">
        <v>3</v>
      </c>
      <c r="E18" s="7">
        <f t="shared" ref="E18" si="2">SUM(F18:J18)</f>
        <v>766</v>
      </c>
      <c r="F18" s="7">
        <v>766</v>
      </c>
      <c r="G18" s="6">
        <v>0</v>
      </c>
      <c r="H18" s="6">
        <v>0</v>
      </c>
      <c r="I18" s="6">
        <v>0</v>
      </c>
      <c r="J18" s="6">
        <v>0</v>
      </c>
    </row>
    <row r="19" spans="1:11" ht="15.75" customHeight="1" x14ac:dyDescent="0.25">
      <c r="A19" s="81" t="s">
        <v>62</v>
      </c>
      <c r="B19" s="84" t="s">
        <v>63</v>
      </c>
      <c r="C19" s="87" t="s">
        <v>0</v>
      </c>
      <c r="D19" s="23" t="s">
        <v>1</v>
      </c>
      <c r="E19" s="22">
        <f>SUM(E20+E21)</f>
        <v>1124.519</v>
      </c>
      <c r="F19" s="22">
        <f t="shared" ref="F19:J19" si="3">F20+F21</f>
        <v>1124.519</v>
      </c>
      <c r="G19" s="24">
        <f t="shared" si="3"/>
        <v>0</v>
      </c>
      <c r="H19" s="24">
        <f t="shared" si="3"/>
        <v>0</v>
      </c>
      <c r="I19" s="24">
        <f t="shared" si="3"/>
        <v>0</v>
      </c>
      <c r="J19" s="24">
        <f t="shared" si="3"/>
        <v>0</v>
      </c>
    </row>
    <row r="20" spans="1:11" ht="15.75" customHeight="1" x14ac:dyDescent="0.25">
      <c r="A20" s="82"/>
      <c r="B20" s="85"/>
      <c r="C20" s="88"/>
      <c r="D20" s="1" t="s">
        <v>2</v>
      </c>
      <c r="E20" s="7">
        <f>SUM(F20:J20)</f>
        <v>1068.29305</v>
      </c>
      <c r="F20" s="7">
        <v>1068.29305</v>
      </c>
      <c r="G20" s="6">
        <v>0</v>
      </c>
      <c r="H20" s="6">
        <v>0</v>
      </c>
      <c r="I20" s="6">
        <v>0</v>
      </c>
      <c r="J20" s="6">
        <v>0</v>
      </c>
    </row>
    <row r="21" spans="1:11" ht="15.75" customHeight="1" x14ac:dyDescent="0.25">
      <c r="A21" s="103"/>
      <c r="B21" s="86"/>
      <c r="C21" s="83"/>
      <c r="D21" s="1" t="s">
        <v>3</v>
      </c>
      <c r="E21" s="7">
        <f>SUM(F21:J21)</f>
        <v>56.225949999999997</v>
      </c>
      <c r="F21" s="7">
        <v>56.225949999999997</v>
      </c>
      <c r="G21" s="6">
        <v>0</v>
      </c>
      <c r="H21" s="6">
        <v>0</v>
      </c>
      <c r="I21" s="6">
        <v>0</v>
      </c>
      <c r="J21" s="6">
        <v>0</v>
      </c>
    </row>
    <row r="22" spans="1:11" ht="59.25" customHeight="1" x14ac:dyDescent="0.25">
      <c r="A22" s="56" t="s">
        <v>64</v>
      </c>
      <c r="B22" s="57" t="s">
        <v>66</v>
      </c>
      <c r="C22" s="56" t="s">
        <v>65</v>
      </c>
      <c r="D22" s="40" t="s">
        <v>2</v>
      </c>
      <c r="E22" s="5">
        <f>SUM(F22:J22)</f>
        <v>72236.406950000004</v>
      </c>
      <c r="F22" s="5">
        <f>F23+F24</f>
        <v>72236.406950000004</v>
      </c>
      <c r="G22" s="42">
        <v>0</v>
      </c>
      <c r="H22" s="42">
        <v>0</v>
      </c>
      <c r="I22" s="42">
        <v>0</v>
      </c>
      <c r="J22" s="42">
        <v>0</v>
      </c>
      <c r="K22" s="48"/>
    </row>
    <row r="23" spans="1:11" ht="51" customHeight="1" x14ac:dyDescent="0.25">
      <c r="A23" s="58" t="s">
        <v>69</v>
      </c>
      <c r="B23" s="57" t="s">
        <v>67</v>
      </c>
      <c r="C23" s="56"/>
      <c r="D23" s="40" t="s">
        <v>2</v>
      </c>
      <c r="E23" s="5">
        <f t="shared" ref="E23:E24" si="4">SUM(F23:J23)</f>
        <v>71386.182330000011</v>
      </c>
      <c r="F23" s="5">
        <f>73304.7-F20-F24</f>
        <v>71386.182330000011</v>
      </c>
      <c r="G23" s="42">
        <v>0</v>
      </c>
      <c r="H23" s="42">
        <v>0</v>
      </c>
      <c r="I23" s="42">
        <v>0</v>
      </c>
      <c r="J23" s="42">
        <v>0</v>
      </c>
    </row>
    <row r="24" spans="1:11" ht="49.5" customHeight="1" x14ac:dyDescent="0.25">
      <c r="A24" s="56" t="s">
        <v>70</v>
      </c>
      <c r="B24" s="57" t="s">
        <v>68</v>
      </c>
      <c r="C24" s="56"/>
      <c r="D24" s="40" t="s">
        <v>2</v>
      </c>
      <c r="E24" s="5">
        <f t="shared" si="4"/>
        <v>850.22461999999996</v>
      </c>
      <c r="F24" s="5">
        <v>850.22461999999996</v>
      </c>
      <c r="G24" s="42">
        <v>0</v>
      </c>
      <c r="H24" s="42">
        <v>0</v>
      </c>
      <c r="I24" s="42">
        <v>0</v>
      </c>
      <c r="J24" s="42">
        <v>0</v>
      </c>
    </row>
    <row r="25" spans="1:11" ht="48.75" customHeight="1" x14ac:dyDescent="0.25">
      <c r="A25" s="32">
        <v>2</v>
      </c>
      <c r="B25" s="30" t="s">
        <v>31</v>
      </c>
      <c r="C25" s="32" t="s">
        <v>0</v>
      </c>
      <c r="D25" s="18" t="s">
        <v>2</v>
      </c>
      <c r="E25" s="5">
        <f>SUM(F25:J25)</f>
        <v>1101.8</v>
      </c>
      <c r="F25" s="5">
        <v>359.9</v>
      </c>
      <c r="G25" s="5">
        <v>741.9</v>
      </c>
      <c r="H25" s="42">
        <v>0</v>
      </c>
      <c r="I25" s="42">
        <v>0</v>
      </c>
      <c r="J25" s="42">
        <v>0</v>
      </c>
    </row>
    <row r="26" spans="1:11" ht="15" customHeight="1" x14ac:dyDescent="0.25">
      <c r="A26" s="61">
        <v>3</v>
      </c>
      <c r="B26" s="92" t="s">
        <v>32</v>
      </c>
      <c r="C26" s="61" t="s">
        <v>0</v>
      </c>
      <c r="D26" s="23" t="s">
        <v>1</v>
      </c>
      <c r="E26" s="22">
        <f>SUM(E27+E28)</f>
        <v>66607.3</v>
      </c>
      <c r="F26" s="22">
        <f t="shared" ref="F26:J26" si="5">F27+F28</f>
        <v>28265</v>
      </c>
      <c r="G26" s="22">
        <f t="shared" si="5"/>
        <v>29980.3</v>
      </c>
      <c r="H26" s="22">
        <f t="shared" si="5"/>
        <v>2652.5</v>
      </c>
      <c r="I26" s="22">
        <f t="shared" si="5"/>
        <v>2785.1</v>
      </c>
      <c r="J26" s="22">
        <f t="shared" si="5"/>
        <v>2924.4</v>
      </c>
    </row>
    <row r="27" spans="1:11" x14ac:dyDescent="0.25">
      <c r="A27" s="61"/>
      <c r="B27" s="92"/>
      <c r="C27" s="61"/>
      <c r="D27" s="1" t="s">
        <v>2</v>
      </c>
      <c r="E27" s="7">
        <f>SUM(F27:J27)</f>
        <v>52806</v>
      </c>
      <c r="F27" s="7">
        <f>3603+22260</f>
        <v>25863</v>
      </c>
      <c r="G27" s="7">
        <f>4556+22387</f>
        <v>26943</v>
      </c>
      <c r="H27" s="6">
        <v>0</v>
      </c>
      <c r="I27" s="6">
        <v>0</v>
      </c>
      <c r="J27" s="6">
        <v>0</v>
      </c>
    </row>
    <row r="28" spans="1:11" x14ac:dyDescent="0.25">
      <c r="A28" s="61"/>
      <c r="B28" s="92"/>
      <c r="C28" s="61"/>
      <c r="D28" s="1" t="s">
        <v>3</v>
      </c>
      <c r="E28" s="7">
        <f>SUM(F28:J28)</f>
        <v>13801.3</v>
      </c>
      <c r="F28" s="7">
        <v>2402</v>
      </c>
      <c r="G28" s="4">
        <v>3037.3</v>
      </c>
      <c r="H28" s="7">
        <v>2652.5</v>
      </c>
      <c r="I28" s="4">
        <v>2785.1</v>
      </c>
      <c r="J28" s="7">
        <v>2924.4</v>
      </c>
    </row>
    <row r="29" spans="1:11" x14ac:dyDescent="0.25">
      <c r="A29" s="62"/>
      <c r="B29" s="89" t="s">
        <v>4</v>
      </c>
      <c r="C29" s="62"/>
      <c r="D29" s="3" t="s">
        <v>1</v>
      </c>
      <c r="E29" s="10">
        <f>SUM(E30:E31)</f>
        <v>191054.62594999999</v>
      </c>
      <c r="F29" s="10">
        <f t="shared" ref="F29:J29" si="6">SUM(F30:F31)</f>
        <v>151970.42594999998</v>
      </c>
      <c r="G29" s="10">
        <f t="shared" si="6"/>
        <v>30722.2</v>
      </c>
      <c r="H29" s="10">
        <f t="shared" si="6"/>
        <v>2652.5</v>
      </c>
      <c r="I29" s="10">
        <f t="shared" si="6"/>
        <v>2785.1</v>
      </c>
      <c r="J29" s="10">
        <f t="shared" si="6"/>
        <v>2924.4</v>
      </c>
      <c r="K29" s="13"/>
    </row>
    <row r="30" spans="1:11" x14ac:dyDescent="0.25">
      <c r="A30" s="63"/>
      <c r="B30" s="90"/>
      <c r="C30" s="63"/>
      <c r="D30" s="3" t="s">
        <v>2</v>
      </c>
      <c r="E30" s="10">
        <f>SUM(F30:J30)</f>
        <v>165407.69999999998</v>
      </c>
      <c r="F30" s="10">
        <f>F27+F25+F9</f>
        <v>137722.79999999999</v>
      </c>
      <c r="G30" s="10">
        <f>G9+G25+G27</f>
        <v>27684.9</v>
      </c>
      <c r="H30" s="11">
        <f>H9+H25+H27</f>
        <v>0</v>
      </c>
      <c r="I30" s="11">
        <f>I9+I25+I27</f>
        <v>0</v>
      </c>
      <c r="J30" s="11">
        <f>J9+J25+J27</f>
        <v>0</v>
      </c>
      <c r="K30" s="13"/>
    </row>
    <row r="31" spans="1:11" x14ac:dyDescent="0.25">
      <c r="A31" s="64"/>
      <c r="B31" s="91"/>
      <c r="C31" s="64"/>
      <c r="D31" s="3" t="s">
        <v>3</v>
      </c>
      <c r="E31" s="10">
        <f>SUM(F31:J31)</f>
        <v>25646.925950000001</v>
      </c>
      <c r="F31" s="10">
        <f>F10+F28</f>
        <v>14247.62595</v>
      </c>
      <c r="G31" s="10">
        <f>G10+G11+G12+G13+G14+G17+G28</f>
        <v>3037.3</v>
      </c>
      <c r="H31" s="10">
        <f>H10+H11+H12+H13+H14+H17+H28</f>
        <v>2652.5</v>
      </c>
      <c r="I31" s="10">
        <f>I10+I11+I12+I13+I14+I17+I28</f>
        <v>2785.1</v>
      </c>
      <c r="J31" s="10">
        <f>J10+J11+J12+J13+J14+J17+J28</f>
        <v>2924.4</v>
      </c>
      <c r="K31" s="13"/>
    </row>
    <row r="32" spans="1:11" x14ac:dyDescent="0.25">
      <c r="A32" s="66" t="s">
        <v>5</v>
      </c>
      <c r="B32" s="66"/>
      <c r="C32" s="66"/>
      <c r="D32" s="66"/>
      <c r="E32" s="66"/>
      <c r="F32" s="66"/>
      <c r="G32" s="66"/>
      <c r="H32" s="66"/>
      <c r="I32" s="66"/>
      <c r="J32" s="66"/>
      <c r="K32" s="2"/>
    </row>
    <row r="33" spans="1:11" ht="29.25" customHeight="1" x14ac:dyDescent="0.25">
      <c r="A33" s="32">
        <v>1</v>
      </c>
      <c r="B33" s="33" t="s">
        <v>33</v>
      </c>
      <c r="C33" s="32" t="s">
        <v>0</v>
      </c>
      <c r="D33" s="18" t="s">
        <v>3</v>
      </c>
      <c r="E33" s="5">
        <f>SUM(F33:J33)</f>
        <v>1059.1999999999998</v>
      </c>
      <c r="F33" s="42">
        <v>0</v>
      </c>
      <c r="G33" s="42">
        <v>0</v>
      </c>
      <c r="H33" s="5">
        <v>336</v>
      </c>
      <c r="I33" s="5">
        <v>352.8</v>
      </c>
      <c r="J33" s="5">
        <v>370.4</v>
      </c>
    </row>
    <row r="34" spans="1:11" ht="18.75" customHeight="1" x14ac:dyDescent="0.25">
      <c r="A34" s="37"/>
      <c r="B34" s="35" t="s">
        <v>17</v>
      </c>
      <c r="C34" s="36"/>
      <c r="D34" s="3" t="s">
        <v>3</v>
      </c>
      <c r="E34" s="10">
        <f>SUM(F34:J34)</f>
        <v>1059.1999999999998</v>
      </c>
      <c r="F34" s="11">
        <f t="shared" ref="F34" si="7">G33</f>
        <v>0</v>
      </c>
      <c r="G34" s="11">
        <f>G33</f>
        <v>0</v>
      </c>
      <c r="H34" s="10">
        <f>H33</f>
        <v>336</v>
      </c>
      <c r="I34" s="10">
        <f>I33</f>
        <v>352.8</v>
      </c>
      <c r="J34" s="10">
        <f>J33</f>
        <v>370.4</v>
      </c>
      <c r="K34" s="13"/>
    </row>
    <row r="35" spans="1:11" x14ac:dyDescent="0.25">
      <c r="A35" s="69" t="s">
        <v>25</v>
      </c>
      <c r="B35" s="70"/>
      <c r="C35" s="70"/>
      <c r="D35" s="70"/>
      <c r="E35" s="70"/>
      <c r="F35" s="70"/>
      <c r="G35" s="70"/>
      <c r="H35" s="70"/>
      <c r="I35" s="70"/>
      <c r="J35" s="71"/>
    </row>
    <row r="36" spans="1:11" ht="28.5" customHeight="1" x14ac:dyDescent="0.25">
      <c r="A36" s="51">
        <v>1</v>
      </c>
      <c r="B36" s="18" t="s">
        <v>49</v>
      </c>
      <c r="C36" s="51" t="s">
        <v>0</v>
      </c>
      <c r="D36" s="1" t="s">
        <v>3</v>
      </c>
      <c r="E36" s="5">
        <f>F36+G36+H36+I36+J36</f>
        <v>2188.4</v>
      </c>
      <c r="F36" s="5">
        <v>1838.1</v>
      </c>
      <c r="G36" s="50">
        <v>350.3</v>
      </c>
      <c r="H36" s="26">
        <v>0</v>
      </c>
      <c r="I36" s="26">
        <v>0</v>
      </c>
      <c r="J36" s="26">
        <v>0</v>
      </c>
    </row>
    <row r="37" spans="1:11" ht="24.75" customHeight="1" x14ac:dyDescent="0.25">
      <c r="A37" s="34"/>
      <c r="B37" s="54" t="s">
        <v>18</v>
      </c>
      <c r="C37" s="51"/>
      <c r="D37" s="3" t="s">
        <v>3</v>
      </c>
      <c r="E37" s="12">
        <f t="shared" ref="E37:J37" si="8">E36</f>
        <v>2188.4</v>
      </c>
      <c r="F37" s="10">
        <f t="shared" si="8"/>
        <v>1838.1</v>
      </c>
      <c r="G37" s="52">
        <f t="shared" si="8"/>
        <v>350.3</v>
      </c>
      <c r="H37" s="11">
        <f t="shared" si="8"/>
        <v>0</v>
      </c>
      <c r="I37" s="11">
        <f t="shared" si="8"/>
        <v>0</v>
      </c>
      <c r="J37" s="11">
        <f t="shared" si="8"/>
        <v>0</v>
      </c>
      <c r="K37" s="13"/>
    </row>
    <row r="38" spans="1:11" x14ac:dyDescent="0.25">
      <c r="A38" s="66" t="s">
        <v>26</v>
      </c>
      <c r="B38" s="72"/>
      <c r="C38" s="72"/>
      <c r="D38" s="72"/>
      <c r="E38" s="72"/>
      <c r="F38" s="72"/>
      <c r="G38" s="72"/>
      <c r="H38" s="72"/>
      <c r="I38" s="72"/>
      <c r="J38" s="72"/>
    </row>
    <row r="39" spans="1:11" x14ac:dyDescent="0.25">
      <c r="A39" s="66">
        <v>1</v>
      </c>
      <c r="B39" s="60" t="s">
        <v>34</v>
      </c>
      <c r="C39" s="61" t="s">
        <v>60</v>
      </c>
      <c r="D39" s="23" t="s">
        <v>1</v>
      </c>
      <c r="E39" s="27">
        <f>F39+G39+H39+I39+J39</f>
        <v>327827.79999999993</v>
      </c>
      <c r="F39" s="27">
        <f>F44</f>
        <v>327827.79999999993</v>
      </c>
      <c r="G39" s="28">
        <f>G43+G41+G40</f>
        <v>0</v>
      </c>
      <c r="H39" s="28">
        <f>H43+H41+H40</f>
        <v>0</v>
      </c>
      <c r="I39" s="28">
        <f>I43+I41+I40</f>
        <v>0</v>
      </c>
      <c r="J39" s="28">
        <f>J43+J41+J40</f>
        <v>0</v>
      </c>
    </row>
    <row r="40" spans="1:11" ht="12.75" customHeight="1" x14ac:dyDescent="0.25">
      <c r="A40" s="66"/>
      <c r="B40" s="76"/>
      <c r="C40" s="61"/>
      <c r="D40" s="1" t="s">
        <v>20</v>
      </c>
      <c r="E40" s="9">
        <f>F40+G40+H40+I40+J40</f>
        <v>192054.8</v>
      </c>
      <c r="F40" s="9">
        <v>192054.8</v>
      </c>
      <c r="G40" s="8">
        <v>0</v>
      </c>
      <c r="H40" s="8">
        <v>0</v>
      </c>
      <c r="I40" s="51">
        <v>0</v>
      </c>
      <c r="J40" s="51">
        <v>0</v>
      </c>
    </row>
    <row r="41" spans="1:11" ht="8.25" customHeight="1" x14ac:dyDescent="0.25">
      <c r="A41" s="66"/>
      <c r="B41" s="76"/>
      <c r="C41" s="61"/>
      <c r="D41" s="60" t="s">
        <v>2</v>
      </c>
      <c r="E41" s="79">
        <v>134241.9</v>
      </c>
      <c r="F41" s="79" t="s">
        <v>59</v>
      </c>
      <c r="G41" s="80">
        <v>0</v>
      </c>
      <c r="H41" s="80">
        <v>0</v>
      </c>
      <c r="I41" s="66">
        <v>0</v>
      </c>
      <c r="J41" s="66">
        <v>0</v>
      </c>
    </row>
    <row r="42" spans="1:11" ht="9.75" customHeight="1" x14ac:dyDescent="0.25">
      <c r="A42" s="66"/>
      <c r="B42" s="76"/>
      <c r="C42" s="61"/>
      <c r="D42" s="60"/>
      <c r="E42" s="79"/>
      <c r="F42" s="79"/>
      <c r="G42" s="80"/>
      <c r="H42" s="80"/>
      <c r="I42" s="66"/>
      <c r="J42" s="66"/>
    </row>
    <row r="43" spans="1:11" x14ac:dyDescent="0.25">
      <c r="A43" s="66"/>
      <c r="B43" s="76"/>
      <c r="C43" s="61"/>
      <c r="D43" s="1" t="s">
        <v>3</v>
      </c>
      <c r="E43" s="9">
        <f>F43+G43+H43+I43+J43</f>
        <v>1531.1</v>
      </c>
      <c r="F43" s="9">
        <f>1531.1</f>
        <v>1531.1</v>
      </c>
      <c r="G43" s="8">
        <v>0</v>
      </c>
      <c r="H43" s="8">
        <v>0</v>
      </c>
      <c r="I43" s="51">
        <v>0</v>
      </c>
      <c r="J43" s="51">
        <v>0</v>
      </c>
    </row>
    <row r="44" spans="1:11" x14ac:dyDescent="0.25">
      <c r="A44" s="66"/>
      <c r="B44" s="75" t="s">
        <v>27</v>
      </c>
      <c r="C44" s="75"/>
      <c r="D44" s="3" t="s">
        <v>1</v>
      </c>
      <c r="E44" s="10">
        <f>E45+E46+E47</f>
        <v>327827.79999999993</v>
      </c>
      <c r="F44" s="10">
        <f>F45+F46+F47</f>
        <v>327827.79999999993</v>
      </c>
      <c r="G44" s="54">
        <f t="shared" ref="G44:J44" si="9">G45+G46+G47</f>
        <v>0</v>
      </c>
      <c r="H44" s="11">
        <f t="shared" si="9"/>
        <v>0</v>
      </c>
      <c r="I44" s="54">
        <f t="shared" si="9"/>
        <v>0</v>
      </c>
      <c r="J44" s="54">
        <f t="shared" si="9"/>
        <v>0</v>
      </c>
      <c r="K44" s="13"/>
    </row>
    <row r="45" spans="1:11" x14ac:dyDescent="0.25">
      <c r="A45" s="66"/>
      <c r="B45" s="75"/>
      <c r="C45" s="75"/>
      <c r="D45" s="3" t="s">
        <v>20</v>
      </c>
      <c r="E45" s="10">
        <f>SUM(F45:J45)</f>
        <v>192054.8</v>
      </c>
      <c r="F45" s="10">
        <f>F40</f>
        <v>192054.8</v>
      </c>
      <c r="G45" s="11">
        <f t="shared" ref="G45:J45" si="10">G40</f>
        <v>0</v>
      </c>
      <c r="H45" s="11">
        <f t="shared" si="10"/>
        <v>0</v>
      </c>
      <c r="I45" s="11">
        <f t="shared" si="10"/>
        <v>0</v>
      </c>
      <c r="J45" s="11">
        <f t="shared" si="10"/>
        <v>0</v>
      </c>
      <c r="K45" s="13"/>
    </row>
    <row r="46" spans="1:11" x14ac:dyDescent="0.25">
      <c r="A46" s="66"/>
      <c r="B46" s="75"/>
      <c r="C46" s="75"/>
      <c r="D46" s="3" t="s">
        <v>2</v>
      </c>
      <c r="E46" s="10">
        <f>SUM(F46:J46)</f>
        <v>134241.9</v>
      </c>
      <c r="F46" s="10">
        <v>134241.9</v>
      </c>
      <c r="G46" s="11">
        <f>G41</f>
        <v>0</v>
      </c>
      <c r="H46" s="11">
        <f>H41</f>
        <v>0</v>
      </c>
      <c r="I46" s="11">
        <f>I41</f>
        <v>0</v>
      </c>
      <c r="J46" s="11">
        <f>J41</f>
        <v>0</v>
      </c>
      <c r="K46" s="13"/>
    </row>
    <row r="47" spans="1:11" x14ac:dyDescent="0.25">
      <c r="A47" s="66"/>
      <c r="B47" s="75"/>
      <c r="C47" s="75"/>
      <c r="D47" s="3" t="s">
        <v>3</v>
      </c>
      <c r="E47" s="10">
        <f>SUM(F47:J47)</f>
        <v>1531.1</v>
      </c>
      <c r="F47" s="10">
        <f t="shared" ref="F47" si="11">F43</f>
        <v>1531.1</v>
      </c>
      <c r="G47" s="11">
        <f t="shared" ref="G47:H47" si="12">G43</f>
        <v>0</v>
      </c>
      <c r="H47" s="11">
        <f t="shared" si="12"/>
        <v>0</v>
      </c>
      <c r="I47" s="11">
        <f t="shared" ref="I47:J47" si="13">I43</f>
        <v>0</v>
      </c>
      <c r="J47" s="11">
        <f t="shared" si="13"/>
        <v>0</v>
      </c>
      <c r="K47" s="13"/>
    </row>
    <row r="48" spans="1:11" s="2" customFormat="1" x14ac:dyDescent="0.25">
      <c r="A48" s="73" t="s">
        <v>58</v>
      </c>
      <c r="B48" s="74"/>
      <c r="C48" s="74"/>
      <c r="D48" s="74"/>
      <c r="E48" s="74"/>
      <c r="F48" s="74"/>
      <c r="G48" s="74"/>
      <c r="H48" s="74"/>
      <c r="I48" s="74"/>
      <c r="J48" s="74"/>
    </row>
    <row r="49" spans="1:13" ht="15.75" customHeight="1" x14ac:dyDescent="0.25">
      <c r="A49" s="96">
        <v>1</v>
      </c>
      <c r="B49" s="93" t="s">
        <v>57</v>
      </c>
      <c r="C49" s="87" t="s">
        <v>21</v>
      </c>
      <c r="D49" s="23" t="s">
        <v>1</v>
      </c>
      <c r="E49" s="27">
        <f>F49+G49+H49+I49+J49</f>
        <v>340474.89999999997</v>
      </c>
      <c r="F49" s="38">
        <f>F50+F51</f>
        <v>154002.59999999998</v>
      </c>
      <c r="G49" s="38">
        <f t="shared" ref="G49:J49" si="14">G50+G51</f>
        <v>59212.500000000007</v>
      </c>
      <c r="H49" s="38">
        <f t="shared" si="14"/>
        <v>39621.9</v>
      </c>
      <c r="I49" s="38">
        <f t="shared" si="14"/>
        <v>42801.4</v>
      </c>
      <c r="J49" s="38">
        <f t="shared" si="14"/>
        <v>44836.5</v>
      </c>
    </row>
    <row r="50" spans="1:13" ht="13.5" customHeight="1" x14ac:dyDescent="0.25">
      <c r="A50" s="97"/>
      <c r="B50" s="94"/>
      <c r="C50" s="88"/>
      <c r="D50" s="1" t="s">
        <v>2</v>
      </c>
      <c r="E50" s="7">
        <f>SUM(F50:J50)</f>
        <v>78200.100000000006</v>
      </c>
      <c r="F50" s="5">
        <f>F55</f>
        <v>56122.2</v>
      </c>
      <c r="G50" s="5">
        <f t="shared" ref="G50:J50" si="15">G55</f>
        <v>22077.9</v>
      </c>
      <c r="H50" s="5">
        <f t="shared" si="15"/>
        <v>0</v>
      </c>
      <c r="I50" s="5">
        <f t="shared" si="15"/>
        <v>0</v>
      </c>
      <c r="J50" s="5">
        <f t="shared" si="15"/>
        <v>0</v>
      </c>
    </row>
    <row r="51" spans="1:13" ht="12" customHeight="1" x14ac:dyDescent="0.25">
      <c r="A51" s="98"/>
      <c r="B51" s="95"/>
      <c r="C51" s="83"/>
      <c r="D51" s="59" t="s">
        <v>3</v>
      </c>
      <c r="E51" s="5">
        <f>SUM(F51:J51)</f>
        <v>262274.8</v>
      </c>
      <c r="F51" s="5">
        <f>F52+F53+F56</f>
        <v>97880.4</v>
      </c>
      <c r="G51" s="5">
        <f t="shared" ref="G51:J51" si="16">G52+G53+G56</f>
        <v>37134.600000000006</v>
      </c>
      <c r="H51" s="5">
        <f t="shared" si="16"/>
        <v>39621.9</v>
      </c>
      <c r="I51" s="5">
        <f t="shared" si="16"/>
        <v>42801.4</v>
      </c>
      <c r="J51" s="5">
        <f t="shared" si="16"/>
        <v>44836.5</v>
      </c>
    </row>
    <row r="52" spans="1:13" ht="16.5" customHeight="1" x14ac:dyDescent="0.25">
      <c r="A52" s="49" t="s">
        <v>37</v>
      </c>
      <c r="B52" s="18" t="s">
        <v>54</v>
      </c>
      <c r="C52" s="26" t="s">
        <v>0</v>
      </c>
      <c r="D52" s="17" t="s">
        <v>3</v>
      </c>
      <c r="E52" s="5">
        <f>SUM(F52:J52)</f>
        <v>10910.7</v>
      </c>
      <c r="F52" s="5">
        <v>3477.9</v>
      </c>
      <c r="G52" s="9">
        <v>1858.2</v>
      </c>
      <c r="H52" s="9">
        <v>1858.2</v>
      </c>
      <c r="I52" s="9">
        <v>1858.2</v>
      </c>
      <c r="J52" s="9">
        <v>1858.2</v>
      </c>
    </row>
    <row r="53" spans="1:13" ht="18" customHeight="1" x14ac:dyDescent="0.25">
      <c r="A53" s="51" t="s">
        <v>39</v>
      </c>
      <c r="B53" s="18" t="s">
        <v>55</v>
      </c>
      <c r="C53" s="50" t="s">
        <v>0</v>
      </c>
      <c r="D53" s="17" t="s">
        <v>3</v>
      </c>
      <c r="E53" s="5">
        <f>SUM(F53:J53)</f>
        <v>86162.200000000012</v>
      </c>
      <c r="F53" s="5">
        <f>17101.5-44.9</f>
        <v>17056.599999999999</v>
      </c>
      <c r="G53" s="9">
        <v>17276.400000000001</v>
      </c>
      <c r="H53" s="9">
        <v>17276.400000000001</v>
      </c>
      <c r="I53" s="9">
        <v>17276.400000000001</v>
      </c>
      <c r="J53" s="9">
        <v>17276.400000000001</v>
      </c>
    </row>
    <row r="54" spans="1:13" ht="16.5" customHeight="1" x14ac:dyDescent="0.25">
      <c r="A54" s="96" t="s">
        <v>41</v>
      </c>
      <c r="B54" s="93" t="s">
        <v>56</v>
      </c>
      <c r="C54" s="87" t="s">
        <v>7</v>
      </c>
      <c r="D54" s="23" t="s">
        <v>1</v>
      </c>
      <c r="E54" s="27">
        <f>F54+G54+H54+I54+J54</f>
        <v>243401.99999999994</v>
      </c>
      <c r="F54" s="27">
        <f>F55+F56</f>
        <v>133468.09999999998</v>
      </c>
      <c r="G54" s="27">
        <f t="shared" ref="G54:J54" si="17">G55+G56</f>
        <v>40077.9</v>
      </c>
      <c r="H54" s="27">
        <f t="shared" si="17"/>
        <v>20487.3</v>
      </c>
      <c r="I54" s="27">
        <f t="shared" si="17"/>
        <v>23666.799999999999</v>
      </c>
      <c r="J54" s="27">
        <f t="shared" si="17"/>
        <v>25701.9</v>
      </c>
    </row>
    <row r="55" spans="1:13" ht="13.5" customHeight="1" x14ac:dyDescent="0.25">
      <c r="A55" s="97"/>
      <c r="B55" s="94"/>
      <c r="C55" s="88"/>
      <c r="D55" s="1" t="s">
        <v>2</v>
      </c>
      <c r="E55" s="7">
        <f>SUM(F55:J55)</f>
        <v>78200.100000000006</v>
      </c>
      <c r="F55" s="7">
        <f>24049.4+32072.8</f>
        <v>56122.2</v>
      </c>
      <c r="G55" s="4">
        <v>22077.9</v>
      </c>
      <c r="H55" s="42">
        <v>0</v>
      </c>
      <c r="I55" s="42">
        <v>0</v>
      </c>
      <c r="J55" s="42">
        <v>0</v>
      </c>
    </row>
    <row r="56" spans="1:13" ht="14.25" customHeight="1" x14ac:dyDescent="0.25">
      <c r="A56" s="98"/>
      <c r="B56" s="95"/>
      <c r="C56" s="83"/>
      <c r="D56" s="18" t="s">
        <v>3</v>
      </c>
      <c r="E56" s="5">
        <f>SUM(F56:J56)</f>
        <v>165201.9</v>
      </c>
      <c r="F56" s="5">
        <f>53426.8+23919.1</f>
        <v>77345.899999999994</v>
      </c>
      <c r="G56" s="5">
        <v>18000</v>
      </c>
      <c r="H56" s="55">
        <v>20487.3</v>
      </c>
      <c r="I56" s="55">
        <v>23666.799999999999</v>
      </c>
      <c r="J56" s="55">
        <v>25701.9</v>
      </c>
    </row>
    <row r="57" spans="1:13" ht="36" customHeight="1" x14ac:dyDescent="0.25">
      <c r="A57" s="51">
        <v>2</v>
      </c>
      <c r="B57" s="18" t="s">
        <v>35</v>
      </c>
      <c r="C57" s="26" t="s">
        <v>0</v>
      </c>
      <c r="D57" s="18" t="s">
        <v>3</v>
      </c>
      <c r="E57" s="5">
        <f>F57+G57+H57+I57+J57</f>
        <v>48163.599999999991</v>
      </c>
      <c r="F57" s="5">
        <v>9902.4</v>
      </c>
      <c r="G57" s="9">
        <v>9565.2999999999993</v>
      </c>
      <c r="H57" s="9">
        <v>9565.2999999999993</v>
      </c>
      <c r="I57" s="9">
        <v>9565.2999999999993</v>
      </c>
      <c r="J57" s="9">
        <v>9565.2999999999993</v>
      </c>
    </row>
    <row r="58" spans="1:13" ht="28.5" customHeight="1" x14ac:dyDescent="0.25">
      <c r="A58" s="51">
        <v>3</v>
      </c>
      <c r="B58" s="18" t="s">
        <v>43</v>
      </c>
      <c r="C58" s="26" t="s">
        <v>0</v>
      </c>
      <c r="D58" s="18" t="s">
        <v>3</v>
      </c>
      <c r="E58" s="5">
        <f>F58+G58+H58+I58+J58</f>
        <v>16483.599999999999</v>
      </c>
      <c r="F58" s="5">
        <v>3028.4</v>
      </c>
      <c r="G58" s="9">
        <v>3363.8</v>
      </c>
      <c r="H58" s="9">
        <v>3363.8</v>
      </c>
      <c r="I58" s="9">
        <v>3363.8</v>
      </c>
      <c r="J58" s="9">
        <v>3363.8</v>
      </c>
    </row>
    <row r="59" spans="1:13" ht="12" customHeight="1" x14ac:dyDescent="0.25">
      <c r="A59" s="66"/>
      <c r="B59" s="75" t="s">
        <v>36</v>
      </c>
      <c r="C59" s="100"/>
      <c r="D59" s="3" t="s">
        <v>1</v>
      </c>
      <c r="E59" s="10">
        <f>SUM(E60:E61)</f>
        <v>405122.1</v>
      </c>
      <c r="F59" s="10">
        <f>SUM(F60:F61)</f>
        <v>166933.39999999997</v>
      </c>
      <c r="G59" s="10">
        <f t="shared" ref="F59:J59" si="18">SUM(G60:G61)</f>
        <v>72141.600000000006</v>
      </c>
      <c r="H59" s="10">
        <f t="shared" si="18"/>
        <v>52551</v>
      </c>
      <c r="I59" s="10">
        <f t="shared" si="18"/>
        <v>55730.5</v>
      </c>
      <c r="J59" s="10">
        <f t="shared" si="18"/>
        <v>57765.600000000006</v>
      </c>
    </row>
    <row r="60" spans="1:13" ht="15.75" customHeight="1" x14ac:dyDescent="0.25">
      <c r="A60" s="66"/>
      <c r="B60" s="75"/>
      <c r="C60" s="100"/>
      <c r="D60" s="3" t="s">
        <v>2</v>
      </c>
      <c r="E60" s="10">
        <f>SUM(F60:J60)</f>
        <v>78200.100000000006</v>
      </c>
      <c r="F60" s="10">
        <f>F50</f>
        <v>56122.2</v>
      </c>
      <c r="G60" s="10">
        <f>G55</f>
        <v>22077.9</v>
      </c>
      <c r="H60" s="10">
        <f>H55</f>
        <v>0</v>
      </c>
      <c r="I60" s="10">
        <f>I55</f>
        <v>0</v>
      </c>
      <c r="J60" s="10">
        <f>J55</f>
        <v>0</v>
      </c>
    </row>
    <row r="61" spans="1:13" ht="13.5" customHeight="1" x14ac:dyDescent="0.25">
      <c r="A61" s="66"/>
      <c r="B61" s="75"/>
      <c r="C61" s="100"/>
      <c r="D61" s="3" t="s">
        <v>3</v>
      </c>
      <c r="E61" s="10">
        <f>SUM(F61:J61)</f>
        <v>326922</v>
      </c>
      <c r="F61" s="10">
        <f>F52+F53+F56+F57+F58</f>
        <v>110811.19999999998</v>
      </c>
      <c r="G61" s="10">
        <f>G52+G53+G56+G57+G58</f>
        <v>50063.700000000012</v>
      </c>
      <c r="H61" s="10">
        <f>H52+H53+H56+H57+H58</f>
        <v>52551</v>
      </c>
      <c r="I61" s="10">
        <f>I52+I53+I56+I57+I58</f>
        <v>55730.5</v>
      </c>
      <c r="J61" s="10">
        <f>J52+J53+J56+J57+J58</f>
        <v>57765.600000000006</v>
      </c>
      <c r="K61" s="13"/>
    </row>
    <row r="62" spans="1:13" ht="15.75" customHeight="1" x14ac:dyDescent="0.25">
      <c r="A62" s="66"/>
      <c r="B62" s="67" t="s">
        <v>19</v>
      </c>
      <c r="C62" s="68"/>
      <c r="D62" s="53" t="s">
        <v>1</v>
      </c>
      <c r="E62" s="10">
        <f>F62+G62+H62+I62+J62</f>
        <v>905174.22594999988</v>
      </c>
      <c r="F62" s="10">
        <f>F44+F34+F29+F37+F59</f>
        <v>648569.72594999988</v>
      </c>
      <c r="G62" s="10">
        <f>G44+G34+G29+G37+G61</f>
        <v>81136.200000000012</v>
      </c>
      <c r="H62" s="10">
        <f>H44+H34+H29+H37+H61</f>
        <v>55539.5</v>
      </c>
      <c r="I62" s="10">
        <f>I44+I34+I29+I37+I61</f>
        <v>58868.4</v>
      </c>
      <c r="J62" s="10">
        <f>J44+J34+J29+J37+J61</f>
        <v>61060.400000000009</v>
      </c>
      <c r="K62" s="25">
        <f>E62+'[1]Приложение 2'!$E$107</f>
        <v>2089131.6927199997</v>
      </c>
      <c r="L62" s="13"/>
      <c r="M62" s="14"/>
    </row>
    <row r="63" spans="1:13" x14ac:dyDescent="0.25">
      <c r="A63" s="66"/>
      <c r="B63" s="67"/>
      <c r="C63" s="68"/>
      <c r="D63" s="53" t="s">
        <v>44</v>
      </c>
      <c r="E63" s="10">
        <f>SUM(F63:J63)</f>
        <v>192054.8</v>
      </c>
      <c r="F63" s="10">
        <f>F45</f>
        <v>192054.8</v>
      </c>
      <c r="G63" s="11">
        <f>G45</f>
        <v>0</v>
      </c>
      <c r="H63" s="11">
        <f>H45</f>
        <v>0</v>
      </c>
      <c r="I63" s="11">
        <f>I45</f>
        <v>0</v>
      </c>
      <c r="J63" s="11">
        <f>J45</f>
        <v>0</v>
      </c>
      <c r="K63" s="25">
        <f>E63+'[1]Приложение 2'!$E$110</f>
        <v>339317.89999999997</v>
      </c>
      <c r="L63" s="13"/>
      <c r="M63" s="14"/>
    </row>
    <row r="64" spans="1:13" x14ac:dyDescent="0.25">
      <c r="A64" s="66"/>
      <c r="B64" s="67"/>
      <c r="C64" s="68"/>
      <c r="D64" s="53" t="s">
        <v>2</v>
      </c>
      <c r="E64" s="10">
        <f>SUM(F64:J64)</f>
        <v>355771.8</v>
      </c>
      <c r="F64" s="10">
        <f>F46+F30+F60</f>
        <v>328086.89999999997</v>
      </c>
      <c r="G64" s="10">
        <f>G46+G30</f>
        <v>27684.9</v>
      </c>
      <c r="H64" s="11">
        <f>H46+H30</f>
        <v>0</v>
      </c>
      <c r="I64" s="11">
        <f>I46+I30</f>
        <v>0</v>
      </c>
      <c r="J64" s="11">
        <f>J46+J30</f>
        <v>0</v>
      </c>
      <c r="K64" s="25">
        <f>E64+'[1]Приложение 2'!$E$108</f>
        <v>1290827.0999999999</v>
      </c>
      <c r="L64" s="13"/>
      <c r="M64" s="14"/>
    </row>
    <row r="65" spans="1:13" ht="17.25" customHeight="1" x14ac:dyDescent="0.25">
      <c r="A65" s="66"/>
      <c r="B65" s="67"/>
      <c r="C65" s="68"/>
      <c r="D65" s="53" t="s">
        <v>3</v>
      </c>
      <c r="E65" s="10">
        <f>SUM(F65:J65)</f>
        <v>357347.62595000002</v>
      </c>
      <c r="F65" s="12">
        <f>F47+F37+F34+F31+F61</f>
        <v>128428.02594999998</v>
      </c>
      <c r="G65" s="12">
        <f>G47+G37+G34+G31+G61</f>
        <v>53451.30000000001</v>
      </c>
      <c r="H65" s="12">
        <f>H47+H37+H34+H31+H61</f>
        <v>55539.5</v>
      </c>
      <c r="I65" s="12">
        <f>I47+I37+I34+I31+I61</f>
        <v>58868.4</v>
      </c>
      <c r="J65" s="12">
        <f>J47+J37+J34+J31+J61</f>
        <v>61060.400000000009</v>
      </c>
      <c r="K65" s="25">
        <f>E65+'[1]Приложение 2'!$E$109</f>
        <v>458986.69272000005</v>
      </c>
      <c r="L65" s="19"/>
      <c r="M65" s="14"/>
    </row>
    <row r="66" spans="1:13" ht="6" customHeight="1" x14ac:dyDescent="0.25">
      <c r="A66" s="2"/>
      <c r="B66" s="2"/>
      <c r="C66" s="2"/>
      <c r="D66" s="20"/>
      <c r="E66" s="47"/>
      <c r="F66" s="2"/>
      <c r="G66" s="2"/>
      <c r="H66" s="2"/>
      <c r="I66" s="2"/>
      <c r="J66" s="2"/>
    </row>
    <row r="67" spans="1:13" ht="21" customHeight="1" x14ac:dyDescent="0.25">
      <c r="A67" s="21" t="s">
        <v>50</v>
      </c>
      <c r="B67" t="s">
        <v>51</v>
      </c>
      <c r="D67" s="15"/>
      <c r="E67" s="15"/>
      <c r="K67" s="48" t="s">
        <v>52</v>
      </c>
    </row>
    <row r="68" spans="1:13" ht="32.25" customHeight="1" x14ac:dyDescent="0.25">
      <c r="A68" s="65" t="s">
        <v>61</v>
      </c>
      <c r="B68" s="65"/>
      <c r="C68" s="65"/>
      <c r="D68" s="65"/>
      <c r="E68" s="65"/>
      <c r="F68" s="65"/>
      <c r="G68" s="65"/>
      <c r="H68" s="65"/>
      <c r="I68" s="65"/>
      <c r="J68" s="65"/>
    </row>
  </sheetData>
  <mergeCells count="56">
    <mergeCell ref="F2:J2"/>
    <mergeCell ref="F1:J1"/>
    <mergeCell ref="C59:C61"/>
    <mergeCell ref="B59:B61"/>
    <mergeCell ref="A59:A61"/>
    <mergeCell ref="A8:A10"/>
    <mergeCell ref="B8:B10"/>
    <mergeCell ref="C8:C10"/>
    <mergeCell ref="E4:J4"/>
    <mergeCell ref="F5:J5"/>
    <mergeCell ref="B4:B6"/>
    <mergeCell ref="C4:C6"/>
    <mergeCell ref="A3:J3"/>
    <mergeCell ref="C19:C21"/>
    <mergeCell ref="B19:B21"/>
    <mergeCell ref="A19:A21"/>
    <mergeCell ref="B26:B28"/>
    <mergeCell ref="B54:B56"/>
    <mergeCell ref="A54:A56"/>
    <mergeCell ref="C54:C56"/>
    <mergeCell ref="C39:C43"/>
    <mergeCell ref="A49:A51"/>
    <mergeCell ref="B49:B51"/>
    <mergeCell ref="C49:C51"/>
    <mergeCell ref="A7:J7"/>
    <mergeCell ref="A4:A6"/>
    <mergeCell ref="D4:D6"/>
    <mergeCell ref="E5:E6"/>
    <mergeCell ref="E41:E42"/>
    <mergeCell ref="F41:F42"/>
    <mergeCell ref="G41:G42"/>
    <mergeCell ref="H41:H42"/>
    <mergeCell ref="A15:A17"/>
    <mergeCell ref="B15:B17"/>
    <mergeCell ref="C15:C17"/>
    <mergeCell ref="A32:J32"/>
    <mergeCell ref="C29:C31"/>
    <mergeCell ref="B29:B31"/>
    <mergeCell ref="J41:J42"/>
    <mergeCell ref="A26:A28"/>
    <mergeCell ref="D41:D42"/>
    <mergeCell ref="C26:C28"/>
    <mergeCell ref="A29:A31"/>
    <mergeCell ref="A68:J68"/>
    <mergeCell ref="A62:A65"/>
    <mergeCell ref="B62:B65"/>
    <mergeCell ref="C62:C65"/>
    <mergeCell ref="A35:J35"/>
    <mergeCell ref="A39:A43"/>
    <mergeCell ref="A38:J38"/>
    <mergeCell ref="A48:J48"/>
    <mergeCell ref="C44:C47"/>
    <mergeCell ref="B44:B47"/>
    <mergeCell ref="A44:A47"/>
    <mergeCell ref="B39:B43"/>
    <mergeCell ref="I41:I42"/>
  </mergeCells>
  <phoneticPr fontId="0" type="noConversion"/>
  <pageMargins left="0.31496062992125984" right="0" top="0.39370078740157483" bottom="0.39370078740157483" header="0.19685039370078741" footer="0.31496062992125984"/>
  <pageSetup paperSize="9" scale="75" fitToHeight="3" orientation="landscape" r:id="rId1"/>
  <rowBreaks count="1" manualBreakCount="1">
    <brk id="36" max="9" man="1"/>
  </rowBreaks>
  <ignoredErrors>
    <ignoredError sqref="E62 E29 E26 E15 E5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2.1</vt:lpstr>
      <vt:lpstr>Лист2</vt:lpstr>
      <vt:lpstr>Лист3</vt:lpstr>
      <vt:lpstr>'Приложение 2.1'!Заголовки_для_печати</vt:lpstr>
      <vt:lpstr>'Приложение 2.1'!Область_печати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Вячеславович</dc:creator>
  <cp:lastModifiedBy>Татаринова Наталья Александровна</cp:lastModifiedBy>
  <cp:lastPrinted>2016-08-16T08:03:00Z</cp:lastPrinted>
  <dcterms:created xsi:type="dcterms:W3CDTF">2014-04-14T04:30:29Z</dcterms:created>
  <dcterms:modified xsi:type="dcterms:W3CDTF">2016-08-16T08:45:52Z</dcterms:modified>
</cp:coreProperties>
</file>